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<sst xmlns="http://schemas.openxmlformats.org/spreadsheetml/2006/main" count="83" uniqueCount="82">
  <si>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Mẫu CBTT-03</t>
  </si>
  <si>
    <t>(Ban hành kèm theo Thông tư số 38/2007/TT-BTC ngày 18/4/2007 của Bộ trưởng BTC)</t>
  </si>
  <si>
    <t>TỔNG CÔNG TY CP BẢO HIỂM DẦU KHÍ VN</t>
  </si>
  <si>
    <t>BÁO CÁO TÀI CHÍNH TÓM TẮT</t>
  </si>
  <si>
    <t xml:space="preserve">I.A. BẢNG CÂN ĐỐI KẾ TOÁN   </t>
  </si>
  <si>
    <t>(Áp dụng với các doanh nghiệp trong lĩnh vực sản xuất, chế biến, dịch vụ)</t>
  </si>
  <si>
    <t>Stt</t>
  </si>
  <si>
    <t>Nội dung</t>
  </si>
  <si>
    <t>Số dư đầu kỳ</t>
  </si>
  <si>
    <t>Số dư cuối kỳ</t>
  </si>
  <si>
    <t>I</t>
  </si>
  <si>
    <r>
      <t xml:space="preserve">Tài sản ngắn hạn </t>
    </r>
    <r>
      <rPr>
        <i/>
        <sz val="13"/>
        <color indexed="8"/>
        <rFont val="Times New Roman"/>
        <family val="1"/>
      </rPr>
      <t xml:space="preserve">       </t>
    </r>
  </si>
  <si>
    <t xml:space="preserve">Tiền và các khoản tương đương tiền       </t>
  </si>
  <si>
    <t>Các khoản đầu tư tài chính ngắn hạn</t>
  </si>
  <si>
    <t xml:space="preserve">Các khoản phải thu ngắn hạn     </t>
  </si>
  <si>
    <t>Hàng tồn kho</t>
  </si>
  <si>
    <t xml:space="preserve">Tài sản ngắn hạn khác      </t>
  </si>
  <si>
    <t>II</t>
  </si>
  <si>
    <r>
      <t>Tài sản dài hạn</t>
    </r>
    <r>
      <rPr>
        <i/>
        <sz val="13"/>
        <color indexed="8"/>
        <rFont val="Times New Roman"/>
        <family val="1"/>
      </rPr>
      <t xml:space="preserve">    </t>
    </r>
  </si>
  <si>
    <t xml:space="preserve">Các khoản phải thu dài hạn 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</si>
  <si>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</si>
  <si>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</si>
  <si>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</si>
  <si>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 </t>
  </si>
  <si>
    <t xml:space="preserve">   - Chi phí xây dựng cơ bản dở dang</t>
  </si>
  <si>
    <t xml:space="preserve">Bất động sản đầu tư      </t>
  </si>
  <si>
    <t>Các khoản đầu tư tài chính dài hạn</t>
  </si>
  <si>
    <t xml:space="preserve">Tài sản dài hạn khác 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</si>
  <si>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</si>
  <si>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</si>
  <si>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</si>
  <si>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</si>
  <si>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</si>
  <si>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</si>
  <si>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</si>
  <si>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</si>
  <si>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</si>
  <si>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</si>
  <si>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</si>
  <si>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</si>
  <si>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 </t>
  </si>
  <si>
    <r>
      <t xml:space="preserve"> - Chênh lệch tỷ giá hối đoái       </t>
    </r>
    <r>
      <rPr>
        <i/>
        <sz val="12"/>
        <color indexed="8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</si>
  <si>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</si>
  <si>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</si>
  <si>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</si>
  <si>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</si>
  <si>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</si>
  <si>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</si>
  <si>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</si>
  <si>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</si>
  <si>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</si>
  <si>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</si>
  <si>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(Áp dụng với các doanh nghiệp sản xuất, chế biến, dịch vụ)</t>
  </si>
  <si>
    <t>STT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</si>
  <si>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</si>
  <si>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</si>
  <si>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</si>
  <si>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</si>
  <si>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</si>
  <si>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</si>
  <si>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</si>
  <si>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</si>
  <si>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</si>
  <si>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</si>
  <si>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</si>
  <si>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</si>
  <si>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</si>
  <si>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</si>
  <si>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</si>
  <si>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</si>
  <si>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</si>
  <si>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</si>
  <si>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</si>
  <si>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 </t>
  </si>
  <si>
    <t>Cổ tức trên mỗi cổ phiếu</t>
  </si>
  <si>
    <t xml:space="preserve">     </t>
  </si>
  <si>
    <t>Lập biểu                            Kế toán trưởng</t>
  </si>
  <si>
    <t>(Quý IV năm 2007)</t>
  </si>
  <si>
    <t xml:space="preserve"> Ngày ….. tháng….năm ….</t>
  </si>
  <si>
    <r>
      <t>Tổng Giám đốc</t>
    </r>
    <r>
      <rPr>
        <sz val="11"/>
        <color indexed="8"/>
        <rFont val="Times New Roman"/>
        <family val="1"/>
      </rPr>
      <t xml:space="preserve">  </t>
    </r>
  </si>
  <si>
    <t>(*)</t>
  </si>
  <si>
    <r>
      <t xml:space="preserve">(*) </t>
    </r>
    <r>
      <rPr>
        <u val="single"/>
        <sz val="12"/>
        <color indexed="8"/>
        <rFont val=".VnTime"/>
        <family val="2"/>
      </rPr>
      <t>Ghi chó</t>
    </r>
    <r>
      <rPr>
        <sz val="12"/>
        <color indexed="8"/>
        <rFont val=".VnTime"/>
        <family val="2"/>
      </rPr>
      <t xml:space="preserve">: Gi¸ vèn hµng b¸n gi¶m v× ®¬n vÞ trÝch lËp dù phßng båi th­êng cho c¸c dao ®éng lín vÒ tæn thÊt ë møc 5% tæng phÝ b¶o hiÓm gi÷ l¹i thuéc n¨m tµi chÝnh  theo c«ng v¨n sè 17287/BTC-BH ngµy 19/12/2007 cña Bé Tµi chÝnh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</si>
</sst>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3"/>
      <color indexed="8"/>
      <name val=".VnTime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8"/>
      <name val=".VnTimeH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.VnTime"/>
      <family val="2"/>
    </font>
    <font>
      <sz val="10"/>
      <name val=".VnTime"/>
      <family val="2"/>
    </font>
    <font>
      <sz val="12"/>
      <name val="Times New Roman"/>
      <family val="1"/>
    </font>
    <font>
      <sz val="12"/>
      <color indexed="8"/>
      <name val=".VnTime"/>
      <family val="2"/>
    </font>
    <font>
      <u val="single"/>
      <sz val="12"/>
      <color indexed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wrapText="1"/>
    </xf>
    <xf numFmtId="3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justify" vertical="top" wrapText="1"/>
    </xf>
    <xf numFmtId="3" fontId="27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wrapText="1"/>
    </xf>
    <xf numFmtId="3" fontId="36" fillId="0" borderId="1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7" fillId="0" borderId="0" xfId="0" applyNumberFormat="1" applyFont="1" applyBorder="1" applyAlignment="1">
      <alignment/>
    </xf>
    <xf numFmtId="0" fontId="38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4">
      <selection activeCell="C20" sqref="C20"/>
    </sheetView>
  </sheetViews>
  <sheetFormatPr defaultColWidth="9.140625" defaultRowHeight="15"/>
  <cols>
    <col min="1" max="1" width="6.140625" style="0" customWidth="1"/>
    <col min="2" max="2" width="44.57421875" style="0" bestFit="1" customWidth="1"/>
    <col min="3" max="3" width="18.28125" style="0" customWidth="1"/>
    <col min="4" max="4" width="17.00390625" style="34" customWidth="1"/>
    <col min="5" max="5" width="30.7109375" style="43" customWidth="1"/>
    <col min="6" max="6" width="17.421875" style="43" customWidth="1"/>
    <col min="7" max="22" width="9.00390625" style="43" customWidth="1"/>
  </cols>
  <sheetData>
    <row r="1" ht="15.75">
      <c r="A1" s="1" t="s">
        <v>0</v>
      </c>
    </row>
    <row r="2" ht="15.75">
      <c r="A2" s="2" t="s">
        <v>1</v>
      </c>
    </row>
    <row r="3" ht="16.5">
      <c r="A3" s="3"/>
    </row>
    <row r="4" spans="1:2" ht="16.5">
      <c r="A4" s="30" t="s">
        <v>2</v>
      </c>
      <c r="B4" s="31"/>
    </row>
    <row r="5" spans="1:2" ht="16.5">
      <c r="A5" s="4"/>
      <c r="B5" s="4"/>
    </row>
    <row r="6" spans="1:4" ht="18.75">
      <c r="A6" s="32" t="s">
        <v>3</v>
      </c>
      <c r="B6" s="32"/>
      <c r="C6" s="32"/>
      <c r="D6" s="32"/>
    </row>
    <row r="7" spans="1:4" ht="15.75">
      <c r="A7" s="33" t="s">
        <v>77</v>
      </c>
      <c r="B7" s="33"/>
      <c r="C7" s="33"/>
      <c r="D7" s="33"/>
    </row>
    <row r="8" ht="16.5">
      <c r="A8" s="5"/>
    </row>
    <row r="9" ht="16.5">
      <c r="A9" s="5" t="s">
        <v>4</v>
      </c>
    </row>
    <row r="10" ht="16.5">
      <c r="A10" s="6" t="s">
        <v>5</v>
      </c>
    </row>
    <row r="11" spans="1:4" ht="18.75">
      <c r="A11" s="7" t="s">
        <v>6</v>
      </c>
      <c r="B11" s="8" t="s">
        <v>7</v>
      </c>
      <c r="C11" s="9" t="s">
        <v>8</v>
      </c>
      <c r="D11" s="35" t="s">
        <v>9</v>
      </c>
    </row>
    <row r="12" spans="1:4" ht="16.5">
      <c r="A12" s="10" t="s">
        <v>10</v>
      </c>
      <c r="B12" s="11" t="s">
        <v>11</v>
      </c>
      <c r="C12" s="12">
        <v>3831890686563</v>
      </c>
      <c r="D12" s="36">
        <f>SUM(D13:D17)</f>
        <v>3655206132242</v>
      </c>
    </row>
    <row r="13" spans="1:4" ht="15.75">
      <c r="A13" s="13">
        <v>1</v>
      </c>
      <c r="B13" s="14" t="s">
        <v>12</v>
      </c>
      <c r="C13" s="15">
        <v>251984118319</v>
      </c>
      <c r="D13" s="37">
        <f>314621050737+592245000000</f>
        <v>906866050737</v>
      </c>
    </row>
    <row r="14" spans="1:5" ht="15.75">
      <c r="A14" s="13">
        <v>2</v>
      </c>
      <c r="B14" s="14" t="s">
        <v>13</v>
      </c>
      <c r="C14" s="15">
        <v>3173781924692</v>
      </c>
      <c r="D14" s="37">
        <f>2983290580000-592245000000+12200000000</f>
        <v>2403245580000</v>
      </c>
      <c r="E14" s="44"/>
    </row>
    <row r="15" spans="1:5" ht="15.75">
      <c r="A15" s="13">
        <v>3</v>
      </c>
      <c r="B15" s="14" t="s">
        <v>14</v>
      </c>
      <c r="C15" s="15">
        <v>361900733537</v>
      </c>
      <c r="D15" s="37">
        <v>329407455849</v>
      </c>
      <c r="E15" s="44"/>
    </row>
    <row r="16" spans="1:4" ht="15.75">
      <c r="A16" s="13">
        <v>4</v>
      </c>
      <c r="B16" s="14" t="s">
        <v>15</v>
      </c>
      <c r="C16" s="15"/>
      <c r="D16" s="37"/>
    </row>
    <row r="17" spans="1:5" ht="15.75">
      <c r="A17" s="13">
        <v>5</v>
      </c>
      <c r="B17" s="14" t="s">
        <v>16</v>
      </c>
      <c r="C17" s="15">
        <v>44223910015</v>
      </c>
      <c r="D17" s="37">
        <v>15687045656</v>
      </c>
      <c r="E17" s="44"/>
    </row>
    <row r="18" spans="1:4" ht="16.5">
      <c r="A18" s="10" t="s">
        <v>17</v>
      </c>
      <c r="B18" s="11" t="s">
        <v>18</v>
      </c>
      <c r="C18" s="12">
        <v>688256369008</v>
      </c>
      <c r="D18" s="36">
        <f>SUM(D19+D20+D25+D26+D27)</f>
        <v>840968321249</v>
      </c>
    </row>
    <row r="19" spans="1:4" ht="15.75">
      <c r="A19" s="13">
        <v>1</v>
      </c>
      <c r="B19" s="14" t="s">
        <v>19</v>
      </c>
      <c r="C19" s="15"/>
      <c r="D19" s="37"/>
    </row>
    <row r="20" spans="1:5" ht="15.75">
      <c r="A20" s="13">
        <v>2</v>
      </c>
      <c r="B20" s="14" t="s">
        <v>20</v>
      </c>
      <c r="C20" s="15">
        <v>274056211921</v>
      </c>
      <c r="D20" s="37">
        <f>SUM(D21:D24)</f>
        <v>280653767098</v>
      </c>
      <c r="E20" s="44"/>
    </row>
    <row r="21" spans="1:5" ht="15.75">
      <c r="A21" s="13"/>
      <c r="B21" s="14" t="s">
        <v>21</v>
      </c>
      <c r="C21" s="15">
        <v>51627873795</v>
      </c>
      <c r="D21" s="37">
        <v>56870595561</v>
      </c>
      <c r="E21" s="44"/>
    </row>
    <row r="22" spans="1:5" ht="15.75">
      <c r="A22" s="13"/>
      <c r="B22" s="14" t="s">
        <v>22</v>
      </c>
      <c r="C22" s="15">
        <v>216553216889</v>
      </c>
      <c r="D22" s="37">
        <v>216664386166</v>
      </c>
      <c r="E22" s="44"/>
    </row>
    <row r="23" spans="1:4" ht="15.75">
      <c r="A23" s="13"/>
      <c r="B23" s="14" t="s">
        <v>23</v>
      </c>
      <c r="C23" s="15"/>
      <c r="D23" s="37"/>
    </row>
    <row r="24" spans="1:5" ht="15.75">
      <c r="A24" s="13"/>
      <c r="B24" s="14" t="s">
        <v>24</v>
      </c>
      <c r="C24" s="15">
        <v>5875121237</v>
      </c>
      <c r="D24" s="37">
        <v>7118785371</v>
      </c>
      <c r="E24" s="44"/>
    </row>
    <row r="25" spans="1:4" ht="15.75">
      <c r="A25" s="13">
        <v>3</v>
      </c>
      <c r="B25" s="16" t="s">
        <v>25</v>
      </c>
      <c r="C25" s="15"/>
      <c r="D25" s="37"/>
    </row>
    <row r="26" spans="1:5" ht="15.75">
      <c r="A26" s="13">
        <v>4</v>
      </c>
      <c r="B26" s="14" t="s">
        <v>26</v>
      </c>
      <c r="C26" s="15">
        <v>408200157087</v>
      </c>
      <c r="D26" s="37">
        <f>566514554151-12200000000</f>
        <v>554314554151</v>
      </c>
      <c r="E26" s="44"/>
    </row>
    <row r="27" spans="1:4" ht="15.75">
      <c r="A27" s="13">
        <v>5</v>
      </c>
      <c r="B27" s="14" t="s">
        <v>27</v>
      </c>
      <c r="C27" s="15">
        <v>6000000000</v>
      </c>
      <c r="D27" s="37">
        <v>6000000000</v>
      </c>
    </row>
    <row r="28" spans="1:4" ht="15.75">
      <c r="A28" s="10" t="s">
        <v>28</v>
      </c>
      <c r="B28" s="17" t="s">
        <v>29</v>
      </c>
      <c r="C28" s="12">
        <v>4520147055571</v>
      </c>
      <c r="D28" s="36">
        <f>SUM(D12+D18)</f>
        <v>4496174453491</v>
      </c>
    </row>
    <row r="29" spans="1:4" ht="15.75">
      <c r="A29" s="10" t="s">
        <v>30</v>
      </c>
      <c r="B29" s="17" t="s">
        <v>31</v>
      </c>
      <c r="C29" s="12">
        <v>2936039599798</v>
      </c>
      <c r="D29" s="36">
        <f>SUM(D30:D31)</f>
        <v>2742052530012</v>
      </c>
    </row>
    <row r="30" spans="1:5" ht="15.75">
      <c r="A30" s="13">
        <v>1</v>
      </c>
      <c r="B30" s="14" t="s">
        <v>32</v>
      </c>
      <c r="C30" s="15">
        <v>2936039599798</v>
      </c>
      <c r="D30" s="37">
        <v>2742052530012</v>
      </c>
      <c r="E30" s="44"/>
    </row>
    <row r="31" spans="1:4" ht="15.75">
      <c r="A31" s="13">
        <v>2</v>
      </c>
      <c r="B31" s="14" t="s">
        <v>33</v>
      </c>
      <c r="C31" s="15"/>
      <c r="D31" s="37"/>
    </row>
    <row r="32" spans="1:4" ht="17.25">
      <c r="A32" s="18" t="s">
        <v>34</v>
      </c>
      <c r="B32" s="17" t="s">
        <v>35</v>
      </c>
      <c r="C32" s="12">
        <v>1584107455773</v>
      </c>
      <c r="D32" s="36">
        <f>SUM(D33+D43)</f>
        <v>1754121923479.15</v>
      </c>
    </row>
    <row r="33" spans="1:4" ht="15.75">
      <c r="A33" s="13">
        <v>1</v>
      </c>
      <c r="B33" s="14" t="s">
        <v>35</v>
      </c>
      <c r="C33" s="15">
        <v>1583987879137</v>
      </c>
      <c r="D33" s="37">
        <f>SUM(D34:D42)</f>
        <v>1736067757042.15</v>
      </c>
    </row>
    <row r="34" spans="1:4" ht="15.75">
      <c r="A34" s="13"/>
      <c r="B34" s="14" t="s">
        <v>36</v>
      </c>
      <c r="C34" s="15">
        <v>795313817028</v>
      </c>
      <c r="D34" s="37">
        <v>890000000000</v>
      </c>
    </row>
    <row r="35" spans="1:4" ht="15.75">
      <c r="A35" s="13"/>
      <c r="B35" s="14" t="s">
        <v>37</v>
      </c>
      <c r="C35" s="15">
        <v>625417678800</v>
      </c>
      <c r="D35" s="37">
        <v>663000273800</v>
      </c>
    </row>
    <row r="36" spans="1:4" ht="15.75">
      <c r="A36" s="13"/>
      <c r="B36" s="14" t="s">
        <v>38</v>
      </c>
      <c r="C36" s="15"/>
      <c r="D36" s="37"/>
    </row>
    <row r="37" spans="1:4" ht="15.75">
      <c r="A37" s="13"/>
      <c r="B37" s="14" t="s">
        <v>39</v>
      </c>
      <c r="C37" s="15"/>
      <c r="D37" s="37"/>
    </row>
    <row r="38" spans="1:4" ht="15.75">
      <c r="A38" s="13"/>
      <c r="B38" s="14" t="s">
        <v>40</v>
      </c>
      <c r="C38" s="15"/>
      <c r="D38" s="37"/>
    </row>
    <row r="39" spans="1:4" ht="15.75">
      <c r="A39" s="13"/>
      <c r="B39" s="14" t="s">
        <v>41</v>
      </c>
      <c r="C39" s="15"/>
      <c r="D39" s="37"/>
    </row>
    <row r="40" spans="1:5" ht="15.75">
      <c r="A40" s="13"/>
      <c r="B40" s="14" t="s">
        <v>42</v>
      </c>
      <c r="C40" s="15">
        <v>51887456862</v>
      </c>
      <c r="D40" s="37">
        <f>249782103223*5%</f>
        <v>12489105161.150002</v>
      </c>
      <c r="E40" s="44"/>
    </row>
    <row r="41" spans="1:4" ht="15.75">
      <c r="A41" s="13"/>
      <c r="B41" s="14" t="s">
        <v>43</v>
      </c>
      <c r="C41" s="15">
        <v>108357426447</v>
      </c>
      <c r="D41" s="37">
        <v>170578378081</v>
      </c>
    </row>
    <row r="42" spans="1:4" ht="15.75">
      <c r="A42" s="19"/>
      <c r="B42" s="14" t="s">
        <v>44</v>
      </c>
      <c r="C42" s="15">
        <v>3011500000</v>
      </c>
      <c r="D42" s="37"/>
    </row>
    <row r="43" spans="1:4" ht="15.75">
      <c r="A43" s="13">
        <v>2</v>
      </c>
      <c r="B43" s="14" t="s">
        <v>45</v>
      </c>
      <c r="C43" s="15">
        <v>119576636</v>
      </c>
      <c r="D43" s="37">
        <f>D44</f>
        <v>18054166437</v>
      </c>
    </row>
    <row r="44" spans="1:4" ht="15.75">
      <c r="A44" s="13"/>
      <c r="B44" s="14" t="s">
        <v>46</v>
      </c>
      <c r="C44" s="15">
        <v>119576636</v>
      </c>
      <c r="D44" s="37">
        <v>18054166437</v>
      </c>
    </row>
    <row r="45" spans="1:4" ht="15.75">
      <c r="A45" s="13"/>
      <c r="B45" s="14" t="s">
        <v>47</v>
      </c>
      <c r="C45" s="15"/>
      <c r="D45" s="38"/>
    </row>
    <row r="46" spans="1:4" ht="15.75">
      <c r="A46" s="13"/>
      <c r="B46" s="14" t="s">
        <v>48</v>
      </c>
      <c r="C46" s="14"/>
      <c r="D46" s="38"/>
    </row>
    <row r="47" spans="1:4" ht="17.25">
      <c r="A47" s="18" t="s">
        <v>49</v>
      </c>
      <c r="B47" s="17" t="s">
        <v>50</v>
      </c>
      <c r="C47" s="12">
        <v>4520147055571</v>
      </c>
      <c r="D47" s="36">
        <f>SUM(D29+D32)</f>
        <v>4496174453491.15</v>
      </c>
    </row>
    <row r="48" ht="16.5">
      <c r="A48" s="20"/>
    </row>
    <row r="49" spans="1:4" ht="18">
      <c r="A49" s="21"/>
      <c r="D49" s="40"/>
    </row>
    <row r="50" ht="16.5">
      <c r="A50" s="22" t="s">
        <v>51</v>
      </c>
    </row>
    <row r="51" ht="15.75">
      <c r="A51" s="23" t="s">
        <v>52</v>
      </c>
    </row>
    <row r="52" ht="15.75">
      <c r="A52" s="24"/>
    </row>
    <row r="53" spans="1:4" ht="15.75">
      <c r="A53" s="9" t="s">
        <v>53</v>
      </c>
      <c r="B53" s="9" t="s">
        <v>54</v>
      </c>
      <c r="C53" s="9" t="s">
        <v>55</v>
      </c>
      <c r="D53" s="35" t="s">
        <v>56</v>
      </c>
    </row>
    <row r="54" spans="1:7" ht="15.75">
      <c r="A54" s="13">
        <v>1</v>
      </c>
      <c r="B54" s="25" t="s">
        <v>57</v>
      </c>
      <c r="C54" s="26">
        <f>D54-1464217573962</f>
        <v>179146470956</v>
      </c>
      <c r="D54" s="39">
        <f>1585278195457+86387148923+57225168652+3981047887-89507516001</f>
        <v>1643364044918</v>
      </c>
      <c r="E54" s="45"/>
      <c r="F54" s="44"/>
      <c r="G54" s="44"/>
    </row>
    <row r="55" spans="1:7" ht="15.75">
      <c r="A55" s="13">
        <v>2</v>
      </c>
      <c r="B55" s="25" t="s">
        <v>58</v>
      </c>
      <c r="C55" s="26">
        <f>D55-986720539996</f>
        <v>154326720020</v>
      </c>
      <c r="D55" s="39">
        <v>1141047260016</v>
      </c>
      <c r="E55" s="45"/>
      <c r="F55" s="44"/>
      <c r="G55" s="44"/>
    </row>
    <row r="56" spans="1:7" ht="15.75">
      <c r="A56" s="13">
        <v>3</v>
      </c>
      <c r="B56" s="25" t="s">
        <v>59</v>
      </c>
      <c r="C56" s="26">
        <f>D56-477497033966</f>
        <v>24819750936</v>
      </c>
      <c r="D56" s="39">
        <f>SUM(D54-D55)</f>
        <v>502316784902</v>
      </c>
      <c r="E56" s="45"/>
      <c r="F56" s="44"/>
      <c r="G56" s="44"/>
    </row>
    <row r="57" spans="1:7" ht="15.75">
      <c r="A57" s="13">
        <v>4</v>
      </c>
      <c r="B57" s="25" t="s">
        <v>60</v>
      </c>
      <c r="C57" s="26">
        <f>D57-329788728403</f>
        <v>-112542711323</v>
      </c>
      <c r="D57" s="39">
        <f>217246017080</f>
        <v>217246017080</v>
      </c>
      <c r="E57" s="45" t="s">
        <v>80</v>
      </c>
      <c r="F57" s="44"/>
      <c r="G57" s="44"/>
    </row>
    <row r="58" spans="1:7" ht="15.75">
      <c r="A58" s="13">
        <v>5</v>
      </c>
      <c r="B58" s="25" t="s">
        <v>61</v>
      </c>
      <c r="C58" s="26">
        <f>D58-147708305563</f>
        <v>137362462259</v>
      </c>
      <c r="D58" s="39">
        <f>SUM(D56-D57)</f>
        <v>285070767822</v>
      </c>
      <c r="E58" s="45"/>
      <c r="F58" s="44"/>
      <c r="G58" s="44"/>
    </row>
    <row r="59" spans="1:7" ht="15.75">
      <c r="A59" s="13">
        <v>6</v>
      </c>
      <c r="B59" s="25" t="s">
        <v>62</v>
      </c>
      <c r="C59" s="26">
        <f>D59-150405784914</f>
        <v>133837114684</v>
      </c>
      <c r="D59" s="39">
        <v>284242899598</v>
      </c>
      <c r="E59" s="45"/>
      <c r="F59" s="44"/>
      <c r="G59" s="44"/>
    </row>
    <row r="60" spans="1:7" ht="15.75">
      <c r="A60" s="13">
        <v>7</v>
      </c>
      <c r="B60" s="25" t="s">
        <v>63</v>
      </c>
      <c r="C60" s="26">
        <f>D60-19406341357</f>
        <v>66756094717</v>
      </c>
      <c r="D60" s="39">
        <v>86162436074</v>
      </c>
      <c r="E60" s="45"/>
      <c r="F60" s="44"/>
      <c r="G60" s="44"/>
    </row>
    <row r="61" spans="1:7" ht="15.75">
      <c r="A61" s="13">
        <v>8</v>
      </c>
      <c r="B61" s="25" t="s">
        <v>64</v>
      </c>
      <c r="C61" s="26">
        <f>D61-89682259970</f>
        <v>70935369373</v>
      </c>
      <c r="D61" s="39">
        <v>160617629343</v>
      </c>
      <c r="E61" s="45"/>
      <c r="F61" s="44"/>
      <c r="G61" s="44"/>
    </row>
    <row r="62" spans="1:7" ht="15.75">
      <c r="A62" s="13">
        <v>9</v>
      </c>
      <c r="B62" s="25" t="s">
        <v>65</v>
      </c>
      <c r="C62" s="26">
        <f>D62-42196467021</f>
        <v>35065659891</v>
      </c>
      <c r="D62" s="39">
        <v>77262126912</v>
      </c>
      <c r="E62" s="45"/>
      <c r="F62" s="44"/>
      <c r="G62" s="44"/>
    </row>
    <row r="63" spans="1:7" ht="15.75">
      <c r="A63" s="13">
        <v>10</v>
      </c>
      <c r="B63" s="19" t="s">
        <v>66</v>
      </c>
      <c r="C63" s="26">
        <f>D63-146829022129</f>
        <v>98442452962</v>
      </c>
      <c r="D63" s="39">
        <f>SUM(D59+D58-D60-D61-D62)</f>
        <v>245271475091</v>
      </c>
      <c r="E63" s="45"/>
      <c r="F63" s="44"/>
      <c r="G63" s="44"/>
    </row>
    <row r="64" spans="1:7" ht="15.75">
      <c r="A64" s="13">
        <v>11</v>
      </c>
      <c r="B64" s="25" t="s">
        <v>67</v>
      </c>
      <c r="C64" s="26">
        <f>D64-3243024299</f>
        <v>1268104417</v>
      </c>
      <c r="D64" s="39">
        <v>4511128716</v>
      </c>
      <c r="E64" s="45"/>
      <c r="F64" s="44"/>
      <c r="G64" s="44"/>
    </row>
    <row r="65" spans="1:7" ht="15.75">
      <c r="A65" s="13">
        <v>12</v>
      </c>
      <c r="B65" s="25" t="s">
        <v>68</v>
      </c>
      <c r="C65" s="26">
        <f>D65</f>
        <v>500584</v>
      </c>
      <c r="D65" s="39">
        <v>500584</v>
      </c>
      <c r="E65" s="45"/>
      <c r="F65" s="44"/>
      <c r="G65" s="44"/>
    </row>
    <row r="66" spans="1:7" ht="15.75">
      <c r="A66" s="13">
        <v>13</v>
      </c>
      <c r="B66" s="25" t="s">
        <v>69</v>
      </c>
      <c r="C66" s="26">
        <f>D66-3243024299</f>
        <v>1267603833</v>
      </c>
      <c r="D66" s="39">
        <f>D64-D65</f>
        <v>4510628132</v>
      </c>
      <c r="E66" s="45"/>
      <c r="F66" s="44"/>
      <c r="G66" s="44"/>
    </row>
    <row r="67" spans="1:7" ht="15.75">
      <c r="A67" s="13">
        <v>14</v>
      </c>
      <c r="B67" s="25" t="s">
        <v>70</v>
      </c>
      <c r="C67" s="26">
        <f>D67-150072046428</f>
        <v>99710056795</v>
      </c>
      <c r="D67" s="39">
        <f>SUM(D63+D66)</f>
        <v>249782103223</v>
      </c>
      <c r="E67" s="45"/>
      <c r="F67" s="44"/>
      <c r="G67" s="44"/>
    </row>
    <row r="68" spans="1:7" ht="15.75">
      <c r="A68" s="13">
        <v>15</v>
      </c>
      <c r="B68" s="25" t="s">
        <v>71</v>
      </c>
      <c r="C68" s="26"/>
      <c r="D68" s="39">
        <v>0</v>
      </c>
      <c r="E68" s="45"/>
      <c r="F68" s="44"/>
      <c r="G68" s="44"/>
    </row>
    <row r="69" spans="1:7" ht="15.75">
      <c r="A69" s="13">
        <v>16</v>
      </c>
      <c r="B69" s="25" t="s">
        <v>72</v>
      </c>
      <c r="C69" s="26">
        <f>C67</f>
        <v>99710056795</v>
      </c>
      <c r="D69" s="39">
        <v>249782103223</v>
      </c>
      <c r="E69" s="45"/>
      <c r="F69" s="44"/>
      <c r="G69" s="44"/>
    </row>
    <row r="70" spans="1:5" ht="15.75">
      <c r="A70" s="13">
        <v>17</v>
      </c>
      <c r="B70" s="25" t="s">
        <v>73</v>
      </c>
      <c r="C70" s="26"/>
      <c r="D70" s="39"/>
      <c r="E70" s="45"/>
    </row>
    <row r="71" spans="1:4" ht="15.75">
      <c r="A71" s="13">
        <v>18</v>
      </c>
      <c r="B71" s="25" t="s">
        <v>74</v>
      </c>
      <c r="C71" s="26"/>
      <c r="D71" s="39"/>
    </row>
    <row r="72" ht="15.75">
      <c r="A72" s="27"/>
    </row>
    <row r="73" spans="1:4" ht="54.75" customHeight="1">
      <c r="A73" s="46" t="s">
        <v>81</v>
      </c>
      <c r="B73" s="46"/>
      <c r="C73" s="46"/>
      <c r="D73" s="46"/>
    </row>
    <row r="74" spans="1:4" ht="15.75" customHeight="1">
      <c r="A74" s="47"/>
      <c r="B74" s="47"/>
      <c r="C74" s="47"/>
      <c r="D74" s="47"/>
    </row>
    <row r="75" spans="2:4" ht="16.5">
      <c r="B75" t="s">
        <v>75</v>
      </c>
      <c r="C75" s="41" t="s">
        <v>78</v>
      </c>
      <c r="D75" s="41"/>
    </row>
    <row r="76" spans="2:4" ht="15">
      <c r="B76" s="28" t="s">
        <v>76</v>
      </c>
      <c r="C76" s="42" t="s">
        <v>79</v>
      </c>
      <c r="D76" s="42"/>
    </row>
    <row r="77" ht="18.75">
      <c r="C77" s="29"/>
    </row>
  </sheetData>
  <mergeCells count="6">
    <mergeCell ref="C76:D76"/>
    <mergeCell ref="A73:D73"/>
    <mergeCell ref="A4:B4"/>
    <mergeCell ref="A6:D6"/>
    <mergeCell ref="A7:D7"/>
    <mergeCell ref="C75:D75"/>
  </mergeCells>
  <printOptions/>
  <pageMargins left="0.71" right="0.25" top="0.38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Nguyen Hoang Anh</cp:lastModifiedBy>
  <cp:lastPrinted>2008-01-25T09:02:10Z</cp:lastPrinted>
  <dcterms:created xsi:type="dcterms:W3CDTF">2007-10-11T01:04:54Z</dcterms:created>
  <dcterms:modified xsi:type="dcterms:W3CDTF">2008-01-25T09:04:14Z</dcterms:modified>
  <cp:category/>
  <cp:version/>
  <cp:contentType/>
  <cp:contentStatus/>
</cp:coreProperties>
</file>